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15480" windowHeight="7290" activeTab="0"/>
  </bookViews>
  <sheets>
    <sheet name="base" sheetId="1" r:id="rId1"/>
    <sheet name="mensual" sheetId="2" r:id="rId2"/>
    <sheet name="por dia" sheetId="3" r:id="rId3"/>
  </sheets>
  <definedNames>
    <definedName name="_xlnm.Print_Area" localSheetId="0">'base'!$A$1:$P$45</definedName>
    <definedName name="_xlnm.Print_Area" localSheetId="1">'mensual'!$A$1:$E$44</definedName>
    <definedName name="_xlnm.Print_Area" localSheetId="2">'por dia'!$B$3:$D$44</definedName>
  </definedNames>
  <calcPr fullCalcOnLoad="1"/>
</workbook>
</file>

<file path=xl/sharedStrings.xml><?xml version="1.0" encoding="utf-8"?>
<sst xmlns="http://schemas.openxmlformats.org/spreadsheetml/2006/main" count="95" uniqueCount="57">
  <si>
    <t xml:space="preserve">            CATASTRO.</t>
  </si>
  <si>
    <t xml:space="preserve">                                                              ASUNTO: RESUMEN DE INGRESOS MENSUAL              </t>
  </si>
  <si>
    <t>PRESIDENTE MUNICIPAL, ZAPOTLAN DEL REY, JALISCO</t>
  </si>
  <si>
    <t>Impuesto Predial</t>
  </si>
  <si>
    <t>Impto. De transmisión patrimonial</t>
  </si>
  <si>
    <t>Recargos de transmisión</t>
  </si>
  <si>
    <t>Multa de transmisión</t>
  </si>
  <si>
    <t>Certificados catastrales</t>
  </si>
  <si>
    <t>Certificados de no adeudo.</t>
  </si>
  <si>
    <t>Autorización de Avaluos</t>
  </si>
  <si>
    <t>Informes catastrales</t>
  </si>
  <si>
    <t>Certificación de copias</t>
  </si>
  <si>
    <t>Constancia de inexistencia</t>
  </si>
  <si>
    <t>Formas Valoradas</t>
  </si>
  <si>
    <t>TOTAL POR DIA</t>
  </si>
  <si>
    <t>U</t>
  </si>
  <si>
    <t>R</t>
  </si>
  <si>
    <t>TOTAL POR SERVICIO</t>
  </si>
  <si>
    <t>TOTAL I.P</t>
  </si>
  <si>
    <t>TOTAL SERVICIOS</t>
  </si>
  <si>
    <t>TOTAL DEL MES</t>
  </si>
  <si>
    <t>TESORERIA MUNICIPAL,</t>
  </si>
  <si>
    <t xml:space="preserve">                                       </t>
  </si>
  <si>
    <t>C  O  N  C  E  P   T   O</t>
  </si>
  <si>
    <t xml:space="preserve">   </t>
  </si>
  <si>
    <t>TOTAL</t>
  </si>
  <si>
    <t>INGRESOS URBANOS</t>
  </si>
  <si>
    <t>INGRESOS RUSTICOS</t>
  </si>
  <si>
    <t>SUB TOTAL:</t>
  </si>
  <si>
    <t>VENTA DE FORMAS VALORADAS</t>
  </si>
  <si>
    <t>T O T A L</t>
  </si>
  <si>
    <t>seleccionar fecha</t>
  </si>
  <si>
    <t xml:space="preserve"> </t>
  </si>
  <si>
    <t>ZAPOTLAN DEL REY,JAL.</t>
  </si>
  <si>
    <t>LIC. BALTAZAR ALEJANDRO ALVAREZ DIAZ</t>
  </si>
  <si>
    <t>ASUNTO: RESUMEN GENERAL DE INGRESOS MENSUAL.</t>
  </si>
  <si>
    <t>Certificados de no adeudo</t>
  </si>
  <si>
    <t>Dictamen de valor(avaluo Tecnico)</t>
  </si>
  <si>
    <t>ZAPOTLAN DEL REY,JAL., 31 DE ENERO  DEL AÑO 2013</t>
  </si>
  <si>
    <t>Impuesto Predial URBANO</t>
  </si>
  <si>
    <t>Impuesto Predial RUSTICO</t>
  </si>
  <si>
    <t>Busquedas</t>
  </si>
  <si>
    <t>IMPUESTO</t>
  </si>
  <si>
    <t>CLAVE</t>
  </si>
  <si>
    <t>Dictamen de Valor</t>
  </si>
  <si>
    <t>INGRESOS DE OTROS SERVICIOS</t>
  </si>
  <si>
    <t>EL DIRECTOR DE LA OFICINA.</t>
  </si>
  <si>
    <t xml:space="preserve">      A continuación se detalla la recaudación obtenida por esta Oficina de Catastro de</t>
  </si>
  <si>
    <t>cada uno de los conceptos que se realizan, correspondientes al dia</t>
  </si>
  <si>
    <t>busquedas</t>
  </si>
  <si>
    <t>C. CELSO FLORES HERNANDEZ</t>
  </si>
  <si>
    <t>SERGIO HUMBERTO ESTRADA REYNOSO</t>
  </si>
  <si>
    <t>C. JESUS MIGUEL MUÑOZ CORTES</t>
  </si>
  <si>
    <t>ZAPOTLAN DEL REY,JAL., 31 DE MARZO  DEL AÑO 2016</t>
  </si>
  <si>
    <t>cada uno de los conceptos que se realizan, correspondientes al mes de Marzo del 2016.</t>
  </si>
  <si>
    <t>INGRESOS D DEL 2016</t>
  </si>
  <si>
    <t>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</si>
</sst>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\$* #,##0.00_-;&quot;-$&quot;* #,##0.00_-;_-\$* \-??_-;_-@_-"/>
    <numFmt numFmtId="166" formatCode="\$#,##0.00"/>
    <numFmt numFmtId="167" formatCode="&quot;$&quot;#,##0.00"/>
    <numFmt numFmtId="168" formatCode="mmm\-yyyy"/>
    <numFmt numFmtId="169" formatCode="_-[$€-2]* #,##0.00_-;\-[$€-2]* #,##0.00_-;_-[$€-2]* &quot;-&quot;??_-"/>
    <numFmt numFmtId="170" formatCode="[$-80A]dddd\,\ dd&quot; de &quot;mmmm&quot; de &quot;yyyy"/>
    <numFmt numFmtId="171" formatCode="[$-80A]hh:mm:ss\ AM/P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66" fontId="0" fillId="0" borderId="0" xfId="50" applyNumberFormat="1" applyFont="1" applyFill="1" applyBorder="1" applyAlignment="1" applyProtection="1">
      <alignment/>
      <protection/>
    </xf>
    <xf numFmtId="166" fontId="20" fillId="0" borderId="0" xfId="5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 horizontal="center"/>
    </xf>
    <xf numFmtId="166" fontId="18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3" fillId="0" borderId="0" xfId="52" applyFont="1" applyFill="1" applyBorder="1" applyAlignment="1" applyProtection="1">
      <alignment/>
      <protection/>
    </xf>
    <xf numFmtId="165" fontId="21" fillId="0" borderId="0" xfId="52" applyFont="1" applyFill="1" applyBorder="1" applyAlignment="1" applyProtection="1">
      <alignment/>
      <protection/>
    </xf>
    <xf numFmtId="166" fontId="23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50" applyNumberFormat="1" applyFont="1" applyBorder="1" applyAlignment="1">
      <alignment/>
    </xf>
    <xf numFmtId="166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166" fontId="25" fillId="0" borderId="0" xfId="0" applyNumberFormat="1" applyFont="1" applyBorder="1" applyAlignment="1">
      <alignment/>
    </xf>
    <xf numFmtId="166" fontId="25" fillId="0" borderId="0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50" applyNumberFormat="1" applyFont="1" applyFill="1" applyBorder="1" applyAlignment="1" applyProtection="1">
      <alignment horizontal="left"/>
      <protection/>
    </xf>
    <xf numFmtId="14" fontId="18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6" borderId="13" xfId="0" applyFont="1" applyFill="1" applyBorder="1" applyAlignment="1">
      <alignment horizontal="center"/>
    </xf>
    <xf numFmtId="14" fontId="0" fillId="0" borderId="11" xfId="50" applyNumberFormat="1" applyFont="1" applyFill="1" applyBorder="1" applyAlignment="1" applyProtection="1">
      <alignment/>
      <protection/>
    </xf>
    <xf numFmtId="166" fontId="20" fillId="0" borderId="11" xfId="50" applyNumberFormat="1" applyFont="1" applyFill="1" applyBorder="1" applyAlignment="1" applyProtection="1">
      <alignment wrapText="1"/>
      <protection/>
    </xf>
    <xf numFmtId="167" fontId="0" fillId="0" borderId="11" xfId="0" applyNumberFormat="1" applyFont="1" applyBorder="1" applyAlignment="1">
      <alignment horizontal="right"/>
    </xf>
    <xf numFmtId="167" fontId="0" fillId="0" borderId="11" xfId="53" applyNumberFormat="1" applyFont="1" applyBorder="1" applyAlignment="1">
      <alignment horizontal="right"/>
    </xf>
    <xf numFmtId="166" fontId="0" fillId="0" borderId="11" xfId="50" applyNumberFormat="1" applyFont="1" applyFill="1" applyBorder="1" applyAlignment="1" applyProtection="1">
      <alignment horizontal="right"/>
      <protection/>
    </xf>
    <xf numFmtId="166" fontId="20" fillId="0" borderId="11" xfId="50" applyNumberFormat="1" applyFont="1" applyFill="1" applyBorder="1" applyAlignment="1" applyProtection="1">
      <alignment horizontal="right"/>
      <protection/>
    </xf>
    <xf numFmtId="167" fontId="20" fillId="0" borderId="11" xfId="0" applyNumberFormat="1" applyFont="1" applyBorder="1" applyAlignment="1">
      <alignment horizontal="right"/>
    </xf>
    <xf numFmtId="167" fontId="0" fillId="0" borderId="11" xfId="50" applyNumberFormat="1" applyFont="1" applyBorder="1" applyAlignment="1">
      <alignment horizontal="right"/>
    </xf>
    <xf numFmtId="167" fontId="0" fillId="0" borderId="11" xfId="50" applyNumberFormat="1" applyFont="1" applyFill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6" fontId="24" fillId="24" borderId="11" xfId="50" applyNumberFormat="1" applyFont="1" applyFill="1" applyBorder="1" applyAlignment="1" applyProtection="1">
      <alignment horizontal="right"/>
      <protection/>
    </xf>
    <xf numFmtId="167" fontId="0" fillId="0" borderId="11" xfId="53" applyNumberFormat="1" applyFont="1" applyBorder="1" applyAlignment="1">
      <alignment/>
    </xf>
    <xf numFmtId="167" fontId="20" fillId="0" borderId="11" xfId="0" applyNumberFormat="1" applyFont="1" applyBorder="1" applyAlignment="1">
      <alignment/>
    </xf>
    <xf numFmtId="17" fontId="0" fillId="0" borderId="11" xfId="50" applyNumberFormat="1" applyFont="1" applyFill="1" applyBorder="1" applyAlignment="1" applyProtection="1">
      <alignment/>
      <protection/>
    </xf>
    <xf numFmtId="17" fontId="0" fillId="0" borderId="11" xfId="5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48"/>
  <sheetViews>
    <sheetView showGridLines="0"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12.00390625" style="1" customWidth="1"/>
    <col min="2" max="2" width="12.140625" style="1" customWidth="1"/>
    <col min="3" max="3" width="16.57421875" style="1" customWidth="1"/>
    <col min="4" max="4" width="16.28125" style="1" customWidth="1"/>
    <col min="5" max="5" width="19.00390625" style="1" customWidth="1"/>
    <col min="6" max="6" width="0.13671875" style="1" customWidth="1"/>
    <col min="7" max="7" width="16.140625" style="1" customWidth="1"/>
    <col min="8" max="8" width="2.140625" style="1" hidden="1" customWidth="1"/>
    <col min="9" max="9" width="16.28125" style="1" customWidth="1"/>
    <col min="10" max="10" width="16.57421875" style="1" customWidth="1"/>
    <col min="11" max="11" width="16.8515625" style="1" customWidth="1"/>
    <col min="12" max="12" width="13.7109375" style="1" hidden="1" customWidth="1"/>
    <col min="13" max="13" width="17.28125" style="1" customWidth="1"/>
    <col min="14" max="14" width="17.57421875" style="1" customWidth="1"/>
    <col min="15" max="15" width="13.8515625" style="1" customWidth="1"/>
    <col min="16" max="16" width="16.421875" style="1" customWidth="1"/>
    <col min="17" max="43" width="10.7109375" style="1" customWidth="1"/>
    <col min="44" max="16384" width="11.421875" style="1" customWidth="1"/>
  </cols>
  <sheetData>
    <row r="1" spans="3:4" ht="68.25" customHeight="1">
      <c r="C1" s="2" t="s">
        <v>0</v>
      </c>
      <c r="D1" s="2"/>
    </row>
    <row r="2" ht="6.75" customHeight="1"/>
    <row r="3" spans="1:4" ht="19.5" customHeight="1">
      <c r="A3" s="3" t="s">
        <v>1</v>
      </c>
      <c r="C3" s="3"/>
      <c r="D3" s="3"/>
    </row>
    <row r="4" spans="3:4" ht="9" customHeight="1">
      <c r="C4" s="4"/>
      <c r="D4" s="4"/>
    </row>
    <row r="5" spans="1:4" ht="15.75">
      <c r="A5" s="5" t="s">
        <v>50</v>
      </c>
      <c r="B5" s="3"/>
      <c r="C5" s="4"/>
      <c r="D5" s="4"/>
    </row>
    <row r="6" spans="1:4" ht="15.75">
      <c r="A6" s="3" t="s">
        <v>2</v>
      </c>
      <c r="C6" s="3"/>
      <c r="D6" s="3"/>
    </row>
    <row r="7" ht="18.75" customHeight="1">
      <c r="A7" s="3" t="s">
        <v>55</v>
      </c>
    </row>
    <row r="8" spans="1:16" s="8" customFormat="1" ht="47.25" customHeight="1">
      <c r="A8" s="6" t="s">
        <v>56</v>
      </c>
      <c r="B8" s="58" t="s">
        <v>3</v>
      </c>
      <c r="C8" s="58"/>
      <c r="D8" s="7" t="s">
        <v>4</v>
      </c>
      <c r="E8" s="7" t="s">
        <v>5</v>
      </c>
      <c r="F8" s="7" t="s">
        <v>6</v>
      </c>
      <c r="G8" s="7" t="s">
        <v>7</v>
      </c>
      <c r="H8" s="7" t="s">
        <v>49</v>
      </c>
      <c r="I8" s="7" t="s">
        <v>36</v>
      </c>
      <c r="J8" s="29" t="s">
        <v>37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</row>
    <row r="9" spans="1:16" s="9" customFormat="1" ht="15">
      <c r="A9" s="39"/>
      <c r="B9" s="40" t="s">
        <v>15</v>
      </c>
      <c r="C9" s="41" t="s">
        <v>16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2"/>
      <c r="P9" s="42"/>
    </row>
    <row r="10" spans="1:16" s="10" customFormat="1" ht="13.5" customHeight="1">
      <c r="A10" s="57">
        <v>42370</v>
      </c>
      <c r="B10" s="48">
        <v>317770.8500000001</v>
      </c>
      <c r="C10" s="26">
        <v>190852.71</v>
      </c>
      <c r="D10" s="46">
        <v>29063.579999999998</v>
      </c>
      <c r="E10" s="47">
        <v>72.6</v>
      </c>
      <c r="F10" s="47">
        <v>0</v>
      </c>
      <c r="G10" s="26">
        <v>421.20000000000005</v>
      </c>
      <c r="H10" s="45"/>
      <c r="I10" s="54">
        <v>957.0800000000002</v>
      </c>
      <c r="J10" s="48">
        <v>0</v>
      </c>
      <c r="K10" s="47">
        <v>1439.7000000000003</v>
      </c>
      <c r="L10" s="47"/>
      <c r="M10" s="26">
        <v>35.36</v>
      </c>
      <c r="N10" s="47">
        <v>0</v>
      </c>
      <c r="O10" s="49">
        <v>420</v>
      </c>
      <c r="P10" s="48">
        <f aca="true" t="shared" si="0" ref="P10:P40">SUM(B10:O10)</f>
        <v>541033.0799999998</v>
      </c>
    </row>
    <row r="11" spans="1:16" s="10" customFormat="1" ht="13.5" customHeight="1">
      <c r="A11" s="57">
        <v>42401</v>
      </c>
      <c r="B11" s="26">
        <v>246376.6</v>
      </c>
      <c r="C11" s="26">
        <v>163328.95</v>
      </c>
      <c r="D11" s="54">
        <v>881370.0499999999</v>
      </c>
      <c r="E11" s="47">
        <v>0</v>
      </c>
      <c r="F11" s="47"/>
      <c r="G11" s="26">
        <v>2128.88</v>
      </c>
      <c r="H11" s="47"/>
      <c r="I11" s="54">
        <v>1402.9600000000003</v>
      </c>
      <c r="J11" s="54">
        <v>147.68</v>
      </c>
      <c r="K11" s="26">
        <v>3751.8</v>
      </c>
      <c r="L11" s="47"/>
      <c r="M11" s="47">
        <v>0</v>
      </c>
      <c r="N11" s="47">
        <v>173.76</v>
      </c>
      <c r="O11" s="55">
        <v>632</v>
      </c>
      <c r="P11" s="48">
        <f t="shared" si="0"/>
        <v>1299312.68</v>
      </c>
    </row>
    <row r="12" spans="1:16" s="10" customFormat="1" ht="13.5" customHeight="1">
      <c r="A12" s="57">
        <v>42430</v>
      </c>
      <c r="B12" s="26">
        <v>40451.96</v>
      </c>
      <c r="C12" s="26">
        <v>32904.32</v>
      </c>
      <c r="D12" s="54">
        <v>23597.75</v>
      </c>
      <c r="E12" s="54">
        <v>0</v>
      </c>
      <c r="F12" s="47">
        <v>3628.56</v>
      </c>
      <c r="G12" s="26">
        <v>3628.56</v>
      </c>
      <c r="H12" s="47"/>
      <c r="I12" s="54">
        <v>804.96</v>
      </c>
      <c r="J12" s="46">
        <v>873.6</v>
      </c>
      <c r="K12" s="45">
        <v>769.6</v>
      </c>
      <c r="L12" s="47"/>
      <c r="M12" s="47">
        <v>601.12</v>
      </c>
      <c r="N12" s="47">
        <v>0</v>
      </c>
      <c r="O12" s="55">
        <v>782</v>
      </c>
      <c r="P12" s="48">
        <f>SUM(B12:O12)</f>
        <v>108042.43000000001</v>
      </c>
    </row>
    <row r="13" spans="1:16" s="10" customFormat="1" ht="12" customHeight="1">
      <c r="A13" s="43"/>
      <c r="B13" s="26"/>
      <c r="C13" s="26"/>
      <c r="D13" s="50"/>
      <c r="E13" s="47"/>
      <c r="F13" s="47"/>
      <c r="G13" s="26"/>
      <c r="H13" s="26"/>
      <c r="I13" s="54"/>
      <c r="J13" s="47"/>
      <c r="K13" s="47"/>
      <c r="L13" s="47"/>
      <c r="M13" s="47"/>
      <c r="N13" s="47"/>
      <c r="O13" s="45"/>
      <c r="P13" s="48">
        <f t="shared" si="0"/>
        <v>0</v>
      </c>
    </row>
    <row r="14" spans="1:16" s="10" customFormat="1" ht="2.25" customHeight="1" hidden="1">
      <c r="A14" s="43"/>
      <c r="B14" s="26"/>
      <c r="C14" s="26"/>
      <c r="D14" s="54"/>
      <c r="E14" s="47"/>
      <c r="F14" s="26"/>
      <c r="G14" s="47"/>
      <c r="H14" s="47"/>
      <c r="I14" s="54"/>
      <c r="J14" s="47"/>
      <c r="K14" s="45"/>
      <c r="L14" s="47"/>
      <c r="M14" s="47"/>
      <c r="N14" s="47"/>
      <c r="O14" s="55"/>
      <c r="P14" s="48">
        <f t="shared" si="0"/>
        <v>0</v>
      </c>
    </row>
    <row r="15" spans="1:16" s="10" customFormat="1" ht="13.5" customHeight="1" hidden="1">
      <c r="A15" s="43"/>
      <c r="B15" s="26"/>
      <c r="C15" s="26"/>
      <c r="D15" s="54"/>
      <c r="E15" s="47"/>
      <c r="F15" s="47"/>
      <c r="G15" s="45"/>
      <c r="H15" s="45"/>
      <c r="I15" s="54"/>
      <c r="J15" s="47"/>
      <c r="K15" s="45"/>
      <c r="L15" s="47"/>
      <c r="M15" s="47"/>
      <c r="N15" s="47"/>
      <c r="O15" s="55"/>
      <c r="P15" s="48">
        <f t="shared" si="0"/>
        <v>0</v>
      </c>
    </row>
    <row r="16" spans="1:16" s="10" customFormat="1" ht="13.5" customHeight="1" hidden="1">
      <c r="A16" s="43"/>
      <c r="B16" s="26"/>
      <c r="C16" s="26"/>
      <c r="D16" s="54"/>
      <c r="E16" s="51"/>
      <c r="F16" s="47"/>
      <c r="G16" s="45"/>
      <c r="H16" s="45"/>
      <c r="I16" s="54"/>
      <c r="J16" s="50"/>
      <c r="K16" s="26"/>
      <c r="L16" s="47"/>
      <c r="M16" s="47"/>
      <c r="N16" s="47"/>
      <c r="O16" s="55"/>
      <c r="P16" s="48">
        <f t="shared" si="0"/>
        <v>0</v>
      </c>
    </row>
    <row r="17" spans="1:16" s="10" customFormat="1" ht="13.5" customHeight="1" hidden="1">
      <c r="A17" s="43"/>
      <c r="B17" s="26"/>
      <c r="C17" s="26"/>
      <c r="D17" s="54"/>
      <c r="E17" s="54"/>
      <c r="F17" s="47"/>
      <c r="G17" s="26"/>
      <c r="H17" s="45"/>
      <c r="I17" s="46"/>
      <c r="J17" s="50"/>
      <c r="K17" s="26"/>
      <c r="L17" s="47"/>
      <c r="M17" s="47"/>
      <c r="N17" s="47"/>
      <c r="O17" s="55"/>
      <c r="P17" s="48">
        <f t="shared" si="0"/>
        <v>0</v>
      </c>
    </row>
    <row r="18" spans="1:16" s="10" customFormat="1" ht="13.5" customHeight="1" hidden="1">
      <c r="A18" s="43"/>
      <c r="B18" s="26"/>
      <c r="C18" s="26"/>
      <c r="D18" s="54"/>
      <c r="E18" s="47"/>
      <c r="F18" s="47"/>
      <c r="G18" s="45"/>
      <c r="H18" s="45"/>
      <c r="I18" s="54"/>
      <c r="J18" s="46"/>
      <c r="K18" s="26"/>
      <c r="L18" s="47"/>
      <c r="M18" s="47"/>
      <c r="N18" s="47"/>
      <c r="O18" s="55"/>
      <c r="P18" s="48">
        <f t="shared" si="0"/>
        <v>0</v>
      </c>
    </row>
    <row r="19" spans="1:16" s="10" customFormat="1" ht="13.5" customHeight="1" hidden="1">
      <c r="A19" s="43"/>
      <c r="B19" s="26"/>
      <c r="C19" s="26"/>
      <c r="D19" s="54"/>
      <c r="E19" s="47"/>
      <c r="F19" s="47"/>
      <c r="G19" s="26"/>
      <c r="H19" s="45"/>
      <c r="I19" s="46"/>
      <c r="J19" s="47"/>
      <c r="K19" s="45"/>
      <c r="L19" s="47"/>
      <c r="M19" s="47"/>
      <c r="N19" s="26"/>
      <c r="O19" s="55"/>
      <c r="P19" s="48">
        <f t="shared" si="0"/>
        <v>0</v>
      </c>
    </row>
    <row r="20" spans="1:16" s="10" customFormat="1" ht="13.5" customHeight="1" hidden="1">
      <c r="A20" s="56"/>
      <c r="B20" s="26"/>
      <c r="C20" s="26"/>
      <c r="D20" s="54"/>
      <c r="E20" s="47"/>
      <c r="F20" s="47"/>
      <c r="G20" s="45"/>
      <c r="H20" s="45"/>
      <c r="I20" s="54"/>
      <c r="J20" s="47"/>
      <c r="K20" s="45"/>
      <c r="L20" s="47"/>
      <c r="M20" s="26"/>
      <c r="N20" s="47"/>
      <c r="O20" s="55"/>
      <c r="P20" s="48">
        <f aca="true" t="shared" si="1" ref="P20:P32">SUM(B20:O20)</f>
        <v>0</v>
      </c>
    </row>
    <row r="21" spans="1:16" s="10" customFormat="1" ht="13.5" customHeight="1" hidden="1">
      <c r="A21" s="43"/>
      <c r="B21" s="26"/>
      <c r="C21" s="26"/>
      <c r="D21" s="54"/>
      <c r="E21" s="47"/>
      <c r="F21" s="47"/>
      <c r="G21" s="45"/>
      <c r="H21" s="52"/>
      <c r="I21" s="54"/>
      <c r="J21" s="47"/>
      <c r="K21" s="26"/>
      <c r="L21" s="47"/>
      <c r="M21" s="47"/>
      <c r="N21" s="47"/>
      <c r="O21" s="55"/>
      <c r="P21" s="48">
        <f t="shared" si="1"/>
        <v>0</v>
      </c>
    </row>
    <row r="22" spans="1:16" s="10" customFormat="1" ht="13.5" customHeight="1" hidden="1">
      <c r="A22" s="43"/>
      <c r="C22" s="26"/>
      <c r="D22" s="46"/>
      <c r="E22" s="47"/>
      <c r="F22" s="47"/>
      <c r="G22" s="45"/>
      <c r="H22" s="52"/>
      <c r="I22" s="46"/>
      <c r="J22" s="47"/>
      <c r="K22" s="26"/>
      <c r="L22" s="47"/>
      <c r="M22" s="47"/>
      <c r="N22" s="47"/>
      <c r="O22" s="49"/>
      <c r="P22" s="48">
        <f t="shared" si="1"/>
        <v>0</v>
      </c>
    </row>
    <row r="23" spans="1:16" s="10" customFormat="1" ht="13.5" customHeight="1" hidden="1">
      <c r="A23" s="43"/>
      <c r="B23" s="26"/>
      <c r="C23" s="26"/>
      <c r="D23" s="46"/>
      <c r="E23" s="50"/>
      <c r="F23" s="47"/>
      <c r="G23" s="26"/>
      <c r="H23" s="26"/>
      <c r="I23" s="54"/>
      <c r="J23" s="47"/>
      <c r="K23" s="45"/>
      <c r="L23" s="47"/>
      <c r="M23" s="47"/>
      <c r="N23" s="47"/>
      <c r="O23" s="49"/>
      <c r="P23" s="48">
        <f t="shared" si="1"/>
        <v>0</v>
      </c>
    </row>
    <row r="24" spans="1:16" s="10" customFormat="1" ht="13.5" customHeight="1" hidden="1">
      <c r="A24" s="43"/>
      <c r="B24" s="26"/>
      <c r="C24" s="26"/>
      <c r="D24" s="54"/>
      <c r="E24" s="54"/>
      <c r="F24" s="26"/>
      <c r="G24" s="26"/>
      <c r="H24" s="45"/>
      <c r="I24" s="54"/>
      <c r="J24" s="46"/>
      <c r="K24" s="26"/>
      <c r="L24" s="47"/>
      <c r="M24" s="47"/>
      <c r="N24" s="47"/>
      <c r="O24" s="55"/>
      <c r="P24" s="48">
        <f t="shared" si="1"/>
        <v>0</v>
      </c>
    </row>
    <row r="25" spans="1:16" s="10" customFormat="1" ht="13.5" customHeight="1" hidden="1">
      <c r="A25" s="43"/>
      <c r="B25" s="26"/>
      <c r="C25" s="26"/>
      <c r="D25" s="54"/>
      <c r="E25" s="47"/>
      <c r="F25" s="47"/>
      <c r="G25" s="26"/>
      <c r="H25" s="47"/>
      <c r="I25" s="54"/>
      <c r="J25" s="47"/>
      <c r="K25" s="26"/>
      <c r="L25" s="50"/>
      <c r="M25" s="47"/>
      <c r="N25" s="47"/>
      <c r="O25" s="55"/>
      <c r="P25" s="48">
        <f t="shared" si="1"/>
        <v>0</v>
      </c>
    </row>
    <row r="26" spans="1:16" s="10" customFormat="1" ht="0.75" customHeight="1" hidden="1">
      <c r="A26" s="43"/>
      <c r="B26" s="26"/>
      <c r="C26" s="26"/>
      <c r="D26" s="54"/>
      <c r="E26" s="47"/>
      <c r="F26" s="47"/>
      <c r="G26" s="26"/>
      <c r="H26" s="45"/>
      <c r="I26" s="54"/>
      <c r="J26" s="47"/>
      <c r="K26" s="26"/>
      <c r="L26" s="47"/>
      <c r="M26" s="26"/>
      <c r="N26" s="47"/>
      <c r="O26" s="55"/>
      <c r="P26" s="48">
        <f t="shared" si="1"/>
        <v>0</v>
      </c>
    </row>
    <row r="27" spans="1:16" s="10" customFormat="1" ht="13.5" customHeight="1" hidden="1">
      <c r="A27" s="43"/>
      <c r="B27" s="26"/>
      <c r="C27" s="26"/>
      <c r="D27" s="46"/>
      <c r="E27" s="47"/>
      <c r="F27" s="47"/>
      <c r="G27" s="26"/>
      <c r="H27" s="26"/>
      <c r="I27" s="54"/>
      <c r="J27" s="54"/>
      <c r="K27" s="26"/>
      <c r="L27" s="47"/>
      <c r="M27" s="47"/>
      <c r="N27" s="47"/>
      <c r="O27" s="49"/>
      <c r="P27" s="48">
        <f t="shared" si="1"/>
        <v>0</v>
      </c>
    </row>
    <row r="28" spans="1:16" s="10" customFormat="1" ht="13.5" customHeight="1" hidden="1">
      <c r="A28" s="43"/>
      <c r="B28" s="26"/>
      <c r="C28" s="26"/>
      <c r="D28" s="46"/>
      <c r="E28" s="47"/>
      <c r="F28" s="47"/>
      <c r="G28" s="47"/>
      <c r="H28" s="47"/>
      <c r="I28" s="54"/>
      <c r="J28" s="47"/>
      <c r="K28" s="26"/>
      <c r="L28" s="47"/>
      <c r="M28" s="47"/>
      <c r="N28" s="47"/>
      <c r="O28" s="49"/>
      <c r="P28" s="48">
        <f t="shared" si="1"/>
        <v>0</v>
      </c>
    </row>
    <row r="29" spans="1:16" s="10" customFormat="1" ht="13.5" customHeight="1" hidden="1">
      <c r="A29" s="43"/>
      <c r="B29" s="26"/>
      <c r="C29" s="26"/>
      <c r="D29" s="54"/>
      <c r="E29" s="46"/>
      <c r="F29" s="45"/>
      <c r="G29" s="45"/>
      <c r="H29" s="45"/>
      <c r="I29" s="54"/>
      <c r="J29" s="47"/>
      <c r="K29" s="26"/>
      <c r="L29" s="47"/>
      <c r="M29" s="47"/>
      <c r="N29" s="47"/>
      <c r="O29" s="55"/>
      <c r="P29" s="48">
        <f t="shared" si="1"/>
        <v>0</v>
      </c>
    </row>
    <row r="30" spans="1:16" s="10" customFormat="1" ht="13.5" customHeight="1" hidden="1">
      <c r="A30" s="43"/>
      <c r="B30" s="26"/>
      <c r="C30" s="26"/>
      <c r="D30" s="54"/>
      <c r="E30" s="47"/>
      <c r="F30" s="45"/>
      <c r="G30" s="26"/>
      <c r="H30" s="47"/>
      <c r="I30" s="54"/>
      <c r="J30" s="47"/>
      <c r="K30" s="26"/>
      <c r="L30" s="47"/>
      <c r="M30" s="45"/>
      <c r="N30" s="47"/>
      <c r="O30" s="55"/>
      <c r="P30" s="48">
        <f t="shared" si="1"/>
        <v>0</v>
      </c>
    </row>
    <row r="31" spans="1:16" s="10" customFormat="1" ht="13.5" customHeight="1" hidden="1">
      <c r="A31" s="43"/>
      <c r="B31" s="26"/>
      <c r="C31" s="26"/>
      <c r="D31" s="54"/>
      <c r="E31" s="47"/>
      <c r="F31" s="47"/>
      <c r="G31" s="26"/>
      <c r="H31" s="47"/>
      <c r="I31" s="54"/>
      <c r="J31" s="47"/>
      <c r="K31" s="26"/>
      <c r="L31" s="47"/>
      <c r="M31" s="47"/>
      <c r="N31" s="47"/>
      <c r="O31" s="55"/>
      <c r="P31" s="48">
        <f t="shared" si="1"/>
        <v>0</v>
      </c>
    </row>
    <row r="32" spans="1:16" s="10" customFormat="1" ht="13.5" customHeight="1" hidden="1">
      <c r="A32" s="43"/>
      <c r="B32" s="26"/>
      <c r="C32" s="26"/>
      <c r="D32" s="54"/>
      <c r="E32" s="47"/>
      <c r="F32" s="47"/>
      <c r="G32" s="26"/>
      <c r="H32" s="26"/>
      <c r="I32" s="54"/>
      <c r="J32" s="54"/>
      <c r="K32" s="26"/>
      <c r="L32" s="47"/>
      <c r="M32" s="45"/>
      <c r="N32" s="47"/>
      <c r="O32" s="55"/>
      <c r="P32" s="48">
        <f t="shared" si="1"/>
        <v>0</v>
      </c>
    </row>
    <row r="33" spans="1:16" s="10" customFormat="1" ht="13.5" customHeight="1" hidden="1">
      <c r="A33" s="43"/>
      <c r="B33" s="26"/>
      <c r="C33" s="26"/>
      <c r="D33" s="54"/>
      <c r="E33" s="47"/>
      <c r="F33" s="47"/>
      <c r="G33" s="26"/>
      <c r="H33" s="47"/>
      <c r="I33" s="54"/>
      <c r="J33" s="54"/>
      <c r="K33" s="26"/>
      <c r="L33" s="47"/>
      <c r="M33" s="47"/>
      <c r="N33" s="47"/>
      <c r="O33" s="55"/>
      <c r="P33" s="48">
        <f t="shared" si="0"/>
        <v>0</v>
      </c>
    </row>
    <row r="34" spans="1:16" s="10" customFormat="1" ht="13.5" customHeight="1" hidden="1">
      <c r="A34" s="43"/>
      <c r="B34" s="26"/>
      <c r="C34" s="26"/>
      <c r="D34" s="46"/>
      <c r="E34" s="46"/>
      <c r="F34" s="45"/>
      <c r="G34" s="26"/>
      <c r="H34" s="45"/>
      <c r="I34" s="54"/>
      <c r="J34" s="47"/>
      <c r="K34" s="26"/>
      <c r="L34" s="47"/>
      <c r="M34" s="47"/>
      <c r="N34" s="26"/>
      <c r="O34" s="49"/>
      <c r="P34" s="48">
        <f t="shared" si="0"/>
        <v>0</v>
      </c>
    </row>
    <row r="35" spans="1:16" s="10" customFormat="1" ht="13.5" customHeight="1" hidden="1">
      <c r="A35" s="43"/>
      <c r="B35" s="26"/>
      <c r="C35" s="26"/>
      <c r="D35" s="50"/>
      <c r="E35" s="47"/>
      <c r="F35" s="47"/>
      <c r="G35" s="26"/>
      <c r="H35" s="45"/>
      <c r="I35" s="54"/>
      <c r="J35" s="47"/>
      <c r="K35" s="26"/>
      <c r="L35" s="47"/>
      <c r="M35" s="47"/>
      <c r="N35" s="47"/>
      <c r="O35" s="45"/>
      <c r="P35" s="48">
        <f t="shared" si="0"/>
        <v>0</v>
      </c>
    </row>
    <row r="36" spans="1:16" s="10" customFormat="1" ht="13.5" customHeight="1" hidden="1">
      <c r="A36" s="43"/>
      <c r="B36" s="26"/>
      <c r="C36" s="26"/>
      <c r="D36" s="54"/>
      <c r="E36" s="50"/>
      <c r="F36" s="47"/>
      <c r="G36" s="45"/>
      <c r="H36" s="47"/>
      <c r="I36" s="46"/>
      <c r="J36" s="47"/>
      <c r="K36" s="26"/>
      <c r="L36" s="47"/>
      <c r="M36" s="47"/>
      <c r="N36" s="47"/>
      <c r="O36" s="55"/>
      <c r="P36" s="48">
        <f t="shared" si="0"/>
        <v>0</v>
      </c>
    </row>
    <row r="37" spans="1:16" s="10" customFormat="1" ht="13.5" customHeight="1" hidden="1">
      <c r="A37" s="43"/>
      <c r="B37" s="26"/>
      <c r="C37" s="26"/>
      <c r="D37" s="54"/>
      <c r="E37" s="54"/>
      <c r="F37" s="47"/>
      <c r="G37" s="45"/>
      <c r="H37" s="45"/>
      <c r="I37" s="54"/>
      <c r="J37" s="47"/>
      <c r="K37" s="26"/>
      <c r="L37" s="47"/>
      <c r="M37" s="45"/>
      <c r="N37" s="47"/>
      <c r="O37" s="55"/>
      <c r="P37" s="48">
        <f t="shared" si="0"/>
        <v>0</v>
      </c>
    </row>
    <row r="38" spans="1:16" s="10" customFormat="1" ht="13.5" customHeight="1" hidden="1">
      <c r="A38" s="43"/>
      <c r="B38" s="26"/>
      <c r="C38" s="26"/>
      <c r="D38" s="47"/>
      <c r="E38" s="47"/>
      <c r="F38" s="47"/>
      <c r="G38" s="26"/>
      <c r="H38" s="47"/>
      <c r="I38" s="54"/>
      <c r="J38" s="47"/>
      <c r="K38" s="26"/>
      <c r="L38" s="47"/>
      <c r="M38" s="47"/>
      <c r="N38" s="47"/>
      <c r="O38" s="47"/>
      <c r="P38" s="48">
        <f t="shared" si="0"/>
        <v>0</v>
      </c>
    </row>
    <row r="39" spans="1:16" s="10" customFormat="1" ht="13.5" customHeight="1" hidden="1">
      <c r="A39" s="43"/>
      <c r="B39" s="26"/>
      <c r="C39" s="26"/>
      <c r="D39" s="50"/>
      <c r="E39" s="47"/>
      <c r="F39" s="47"/>
      <c r="G39" s="47"/>
      <c r="H39" s="47"/>
      <c r="I39" s="46"/>
      <c r="J39" s="47"/>
      <c r="K39" s="26"/>
      <c r="L39" s="47"/>
      <c r="M39" s="47"/>
      <c r="N39" s="47"/>
      <c r="O39" s="49"/>
      <c r="P39" s="48">
        <f t="shared" si="0"/>
        <v>0</v>
      </c>
    </row>
    <row r="40" spans="1:16" s="10" customFormat="1" ht="13.5" customHeight="1" hidden="1">
      <c r="A40" s="43"/>
      <c r="B40" s="26"/>
      <c r="C40" s="26"/>
      <c r="D40" s="50"/>
      <c r="E40" s="47"/>
      <c r="F40" s="47"/>
      <c r="G40" s="47"/>
      <c r="H40" s="47"/>
      <c r="I40" s="50"/>
      <c r="J40" s="47"/>
      <c r="K40" s="51"/>
      <c r="L40" s="47"/>
      <c r="M40" s="45"/>
      <c r="N40" s="47"/>
      <c r="O40" s="45"/>
      <c r="P40" s="48">
        <f t="shared" si="0"/>
        <v>0</v>
      </c>
    </row>
    <row r="41" spans="1:16" s="11" customFormat="1" ht="25.5" customHeight="1">
      <c r="A41" s="44" t="s">
        <v>17</v>
      </c>
      <c r="B41" s="48">
        <f aca="true" t="shared" si="2" ref="B41:O41">SUM(B10:B40)</f>
        <v>604599.41</v>
      </c>
      <c r="C41" s="48">
        <f t="shared" si="2"/>
        <v>387085.98000000004</v>
      </c>
      <c r="D41" s="48">
        <f t="shared" si="2"/>
        <v>934031.3799999999</v>
      </c>
      <c r="E41" s="48">
        <f t="shared" si="2"/>
        <v>72.6</v>
      </c>
      <c r="F41" s="48">
        <f t="shared" si="2"/>
        <v>3628.56</v>
      </c>
      <c r="G41" s="48">
        <f t="shared" si="2"/>
        <v>6178.639999999999</v>
      </c>
      <c r="H41" s="48">
        <f>SUM(H10:H40)</f>
        <v>0</v>
      </c>
      <c r="I41" s="48">
        <f t="shared" si="2"/>
        <v>3165.0000000000005</v>
      </c>
      <c r="J41" s="48">
        <f t="shared" si="2"/>
        <v>1021.28</v>
      </c>
      <c r="K41" s="48">
        <f t="shared" si="2"/>
        <v>5961.1</v>
      </c>
      <c r="L41" s="48">
        <f t="shared" si="2"/>
        <v>0</v>
      </c>
      <c r="M41" s="48">
        <f t="shared" si="2"/>
        <v>636.48</v>
      </c>
      <c r="N41" s="48">
        <f t="shared" si="2"/>
        <v>173.76</v>
      </c>
      <c r="O41" s="48">
        <f t="shared" si="2"/>
        <v>1834</v>
      </c>
      <c r="P41" s="53">
        <f>SUM(P10:P40)</f>
        <v>1948388.1899999997</v>
      </c>
    </row>
    <row r="42" spans="1:16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1"/>
    </row>
    <row r="43" spans="1:16" ht="15.75">
      <c r="A43" s="5" t="s">
        <v>18</v>
      </c>
      <c r="B43" s="5"/>
      <c r="C43" s="28">
        <f>SUM(B41:C41)</f>
        <v>991685.3900000001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5" t="s">
        <v>19</v>
      </c>
      <c r="B44" s="5"/>
      <c r="C44" s="28">
        <f>SUM(D41:O41)</f>
        <v>956702.7999999999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5" t="s">
        <v>20</v>
      </c>
      <c r="B45" s="5"/>
      <c r="C45" s="28">
        <f>SUM(C43:C44)</f>
        <v>1948388.19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1">
    <mergeCell ref="B8:C8"/>
  </mergeCells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4:E47"/>
  <sheetViews>
    <sheetView showGridLines="0" workbookViewId="0" topLeftCell="A1">
      <selection activeCell="C9" sqref="C9"/>
    </sheetView>
  </sheetViews>
  <sheetFormatPr defaultColWidth="11.421875" defaultRowHeight="12.75"/>
  <cols>
    <col min="1" max="1" width="2.00390625" style="1" customWidth="1"/>
    <col min="2" max="2" width="42.8515625" style="1" customWidth="1"/>
    <col min="3" max="3" width="18.421875" style="1" customWidth="1"/>
    <col min="4" max="4" width="20.00390625" style="1" customWidth="1"/>
    <col min="5" max="5" width="6.140625" style="1" customWidth="1"/>
    <col min="6" max="16384" width="11.421875" style="1" customWidth="1"/>
  </cols>
  <sheetData>
    <row r="1" ht="9" customHeight="1"/>
    <row r="2" ht="17.25" customHeight="1"/>
    <row r="3" ht="9.75" customHeight="1"/>
    <row r="4" spans="2:3" ht="15.75">
      <c r="B4" s="4" t="s">
        <v>35</v>
      </c>
      <c r="C4" s="4"/>
    </row>
    <row r="5" spans="2:4" s="5" customFormat="1" ht="19.5" customHeight="1">
      <c r="B5" s="36"/>
      <c r="C5" s="37"/>
      <c r="D5" s="37"/>
    </row>
    <row r="6" spans="2:4" s="5" customFormat="1" ht="18.75" customHeight="1">
      <c r="B6" s="36"/>
      <c r="C6" s="37"/>
      <c r="D6" s="37"/>
    </row>
    <row r="7" spans="2:4" s="5" customFormat="1" ht="11.25" customHeight="1">
      <c r="B7" s="36"/>
      <c r="C7" s="37"/>
      <c r="D7" s="37"/>
    </row>
    <row r="8" spans="2:3" ht="15.75">
      <c r="B8" s="3" t="s">
        <v>51</v>
      </c>
      <c r="C8" s="3"/>
    </row>
    <row r="9" spans="2:5" ht="15.75">
      <c r="B9" s="3" t="s">
        <v>21</v>
      </c>
      <c r="C9" s="3"/>
      <c r="D9" s="3"/>
      <c r="E9" s="1" t="s">
        <v>22</v>
      </c>
    </row>
    <row r="10" spans="2:4" ht="15.75">
      <c r="B10" s="3" t="s">
        <v>33</v>
      </c>
      <c r="C10" s="3"/>
      <c r="D10" s="3"/>
    </row>
    <row r="11" spans="2:4" ht="7.5" customHeight="1">
      <c r="B11" s="3"/>
      <c r="C11" s="3"/>
      <c r="D11" s="3"/>
    </row>
    <row r="12" spans="2:4" ht="15.75">
      <c r="B12" s="3" t="s">
        <v>47</v>
      </c>
      <c r="C12" s="3"/>
      <c r="D12" s="3"/>
    </row>
    <row r="13" spans="2:4" ht="15.75">
      <c r="B13" s="3" t="s">
        <v>54</v>
      </c>
      <c r="C13" s="3"/>
      <c r="D13" s="3"/>
    </row>
    <row r="14" spans="2:4" ht="12.75" customHeight="1">
      <c r="B14" s="3"/>
      <c r="C14" s="3"/>
      <c r="D14" s="3"/>
    </row>
    <row r="15" spans="2:4" ht="15" customHeight="1">
      <c r="B15" s="12" t="s">
        <v>23</v>
      </c>
      <c r="C15" s="12" t="s">
        <v>43</v>
      </c>
      <c r="D15" s="12" t="s">
        <v>42</v>
      </c>
    </row>
    <row r="16" spans="2:5" ht="18" customHeight="1">
      <c r="B16" s="30" t="s">
        <v>39</v>
      </c>
      <c r="C16" s="31">
        <v>12012</v>
      </c>
      <c r="D16" s="26">
        <f>base!B41</f>
        <v>604599.41</v>
      </c>
      <c r="E16" s="13"/>
    </row>
    <row r="17" spans="2:5" ht="18" customHeight="1">
      <c r="B17" s="30" t="s">
        <v>40</v>
      </c>
      <c r="C17" s="31">
        <v>12011</v>
      </c>
      <c r="D17" s="26">
        <f>base!C41</f>
        <v>387085.98000000004</v>
      </c>
      <c r="E17" s="13"/>
    </row>
    <row r="18" spans="2:5" ht="18" customHeight="1">
      <c r="B18" s="30" t="s">
        <v>4</v>
      </c>
      <c r="C18" s="31">
        <v>12021</v>
      </c>
      <c r="D18" s="27">
        <f>base!D41</f>
        <v>934031.3799999999</v>
      </c>
      <c r="E18" s="13"/>
    </row>
    <row r="19" spans="2:5" ht="18" customHeight="1">
      <c r="B19" s="30" t="s">
        <v>5</v>
      </c>
      <c r="C19" s="31">
        <v>12021</v>
      </c>
      <c r="D19" s="27">
        <f>base!E41</f>
        <v>72.6</v>
      </c>
      <c r="E19" s="13"/>
    </row>
    <row r="20" spans="2:5" ht="18" customHeight="1">
      <c r="B20" s="30" t="s">
        <v>6</v>
      </c>
      <c r="C20" s="31">
        <v>12021</v>
      </c>
      <c r="D20" s="26">
        <f>base!F41</f>
        <v>3628.56</v>
      </c>
      <c r="E20" s="13"/>
    </row>
    <row r="21" spans="2:5" ht="18" customHeight="1">
      <c r="B21" s="30" t="s">
        <v>7</v>
      </c>
      <c r="C21" s="31">
        <v>43132</v>
      </c>
      <c r="D21" s="26">
        <f>base!G41</f>
        <v>6178.639999999999</v>
      </c>
      <c r="E21" s="13"/>
    </row>
    <row r="22" spans="2:5" ht="18" customHeight="1">
      <c r="B22" s="30" t="s">
        <v>41</v>
      </c>
      <c r="C22" s="31">
        <v>43132</v>
      </c>
      <c r="D22" s="26">
        <v>0</v>
      </c>
      <c r="E22" s="13"/>
    </row>
    <row r="23" spans="2:5" ht="18" customHeight="1">
      <c r="B23" s="30" t="s">
        <v>8</v>
      </c>
      <c r="C23" s="31">
        <v>43132</v>
      </c>
      <c r="D23" s="27">
        <f>base!I41</f>
        <v>3165.0000000000005</v>
      </c>
      <c r="E23" s="13"/>
    </row>
    <row r="24" spans="2:5" ht="18" customHeight="1">
      <c r="B24" s="30" t="s">
        <v>44</v>
      </c>
      <c r="C24" s="31">
        <v>43132</v>
      </c>
      <c r="D24" s="27">
        <f>base!J41</f>
        <v>1021.28</v>
      </c>
      <c r="E24" s="13"/>
    </row>
    <row r="25" spans="2:5" ht="18" customHeight="1">
      <c r="B25" s="30" t="s">
        <v>9</v>
      </c>
      <c r="C25" s="31">
        <v>43132</v>
      </c>
      <c r="D25" s="26">
        <f>base!K41</f>
        <v>5961.1</v>
      </c>
      <c r="E25" s="13"/>
    </row>
    <row r="26" spans="2:5" ht="18" customHeight="1">
      <c r="B26" s="30" t="s">
        <v>10</v>
      </c>
      <c r="C26" s="31">
        <v>43132</v>
      </c>
      <c r="D26" s="27">
        <f>base!L41</f>
        <v>0</v>
      </c>
      <c r="E26" s="13"/>
    </row>
    <row r="27" spans="2:5" ht="18" customHeight="1">
      <c r="B27" s="30" t="s">
        <v>11</v>
      </c>
      <c r="C27" s="31">
        <v>43132</v>
      </c>
      <c r="D27" s="26">
        <f>base!M41</f>
        <v>636.48</v>
      </c>
      <c r="E27" s="13" t="s">
        <v>24</v>
      </c>
    </row>
    <row r="28" spans="2:5" ht="18" customHeight="1">
      <c r="B28" s="30" t="s">
        <v>12</v>
      </c>
      <c r="C28" s="31">
        <v>43132</v>
      </c>
      <c r="D28" s="26">
        <f>base!N41</f>
        <v>173.76</v>
      </c>
      <c r="E28" s="13"/>
    </row>
    <row r="29" spans="2:5" ht="21" customHeight="1">
      <c r="B29" s="32" t="s">
        <v>25</v>
      </c>
      <c r="C29" s="32"/>
      <c r="D29" s="32"/>
      <c r="E29" s="13"/>
    </row>
    <row r="30" ht="12.75" customHeight="1" hidden="1">
      <c r="E30" s="13"/>
    </row>
    <row r="31" spans="2:5" ht="12.75" customHeight="1">
      <c r="B31" s="3"/>
      <c r="C31" s="3"/>
      <c r="D31" s="14"/>
      <c r="E31" s="13"/>
    </row>
    <row r="32" spans="2:4" ht="15.75" customHeight="1">
      <c r="B32" s="3" t="s">
        <v>26</v>
      </c>
      <c r="C32" s="3"/>
      <c r="D32" s="15">
        <f>D16</f>
        <v>604599.41</v>
      </c>
    </row>
    <row r="33" spans="2:4" ht="15.75" customHeight="1">
      <c r="B33" s="3" t="s">
        <v>27</v>
      </c>
      <c r="C33" s="3"/>
      <c r="D33" s="15">
        <f>D17</f>
        <v>387085.98000000004</v>
      </c>
    </row>
    <row r="34" spans="2:4" ht="15.75" customHeight="1">
      <c r="B34" s="3" t="s">
        <v>45</v>
      </c>
      <c r="C34" s="3"/>
      <c r="D34" s="15">
        <f>SUM(D18:D28)</f>
        <v>954868.7999999999</v>
      </c>
    </row>
    <row r="35" spans="2:4" ht="15.75" customHeight="1">
      <c r="B35" s="3" t="s">
        <v>28</v>
      </c>
      <c r="C35" s="3"/>
      <c r="D35" s="33">
        <f>SUM(D32:D34)</f>
        <v>1946554.19</v>
      </c>
    </row>
    <row r="36" spans="2:4" ht="15.75" customHeight="1">
      <c r="B36" s="3" t="s">
        <v>29</v>
      </c>
      <c r="C36" s="3"/>
      <c r="D36" s="34">
        <f>base!O41</f>
        <v>1834</v>
      </c>
    </row>
    <row r="37" spans="2:4" ht="15.75" customHeight="1" thickBot="1">
      <c r="B37" s="3" t="s">
        <v>30</v>
      </c>
      <c r="C37" s="3"/>
      <c r="D37" s="15">
        <f>D36+D35</f>
        <v>1948388.19</v>
      </c>
    </row>
    <row r="38" spans="2:4" ht="15" customHeight="1" thickTop="1">
      <c r="B38" s="3"/>
      <c r="C38" s="3"/>
      <c r="D38" s="35"/>
    </row>
    <row r="39" spans="2:4" ht="15" customHeight="1">
      <c r="B39" s="59"/>
      <c r="C39" s="59"/>
      <c r="D39" s="59"/>
    </row>
    <row r="40" spans="2:4" ht="15" customHeight="1">
      <c r="B40" s="59" t="s">
        <v>53</v>
      </c>
      <c r="C40" s="59"/>
      <c r="D40" s="59"/>
    </row>
    <row r="41" spans="2:4" ht="15" customHeight="1">
      <c r="B41" s="59" t="s">
        <v>46</v>
      </c>
      <c r="C41" s="59"/>
      <c r="D41" s="59"/>
    </row>
    <row r="42" spans="2:4" ht="16.5" customHeight="1">
      <c r="B42" s="16"/>
      <c r="C42" s="16"/>
      <c r="D42" s="16"/>
    </row>
    <row r="43" spans="2:4" ht="18.75" customHeight="1">
      <c r="B43" s="3"/>
      <c r="C43" s="3"/>
      <c r="D43" s="3"/>
    </row>
    <row r="44" spans="2:4" ht="15" customHeight="1">
      <c r="B44" s="59" t="s">
        <v>52</v>
      </c>
      <c r="C44" s="59"/>
      <c r="D44" s="59"/>
    </row>
    <row r="45" ht="15" customHeight="1"/>
    <row r="47" spans="2:3" ht="15.75">
      <c r="B47" s="17"/>
      <c r="C47" s="17"/>
    </row>
  </sheetData>
  <sheetProtection/>
  <mergeCells count="4">
    <mergeCell ref="B44:D44"/>
    <mergeCell ref="B39:D39"/>
    <mergeCell ref="B40:D40"/>
    <mergeCell ref="B41:D4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K49"/>
  <sheetViews>
    <sheetView showGridLines="0" zoomScale="95" zoomScaleNormal="95" zoomScalePageLayoutView="0" workbookViewId="0" topLeftCell="A13">
      <selection activeCell="F9" sqref="F9:G9"/>
    </sheetView>
  </sheetViews>
  <sheetFormatPr defaultColWidth="11.421875" defaultRowHeight="12.75"/>
  <cols>
    <col min="1" max="1" width="3.421875" style="1" customWidth="1"/>
    <col min="2" max="2" width="38.00390625" style="1" customWidth="1"/>
    <col min="3" max="3" width="22.7109375" style="1" customWidth="1"/>
    <col min="4" max="4" width="25.57421875" style="1" customWidth="1"/>
    <col min="5" max="5" width="14.8515625" style="1" customWidth="1"/>
    <col min="6" max="6" width="12.57421875" style="18" customWidth="1"/>
    <col min="7" max="7" width="12.8515625" style="18" customWidth="1"/>
    <col min="8" max="10" width="11.57421875" style="1" customWidth="1"/>
    <col min="11" max="11" width="12.8515625" style="1" customWidth="1"/>
    <col min="12" max="16384" width="11.421875" style="1" customWidth="1"/>
  </cols>
  <sheetData>
    <row r="1" spans="2:4" ht="15.75">
      <c r="B1" s="19" t="s">
        <v>31</v>
      </c>
      <c r="D1" s="2"/>
    </row>
    <row r="2" spans="2:4" ht="19.5" customHeight="1">
      <c r="B2" s="38">
        <v>41284</v>
      </c>
      <c r="D2" s="2"/>
    </row>
    <row r="3" spans="2:4" ht="22.5" customHeight="1">
      <c r="B3" s="20"/>
      <c r="D3" s="2"/>
    </row>
    <row r="4" spans="2:3" ht="15.75">
      <c r="B4" s="4" t="s">
        <v>35</v>
      </c>
      <c r="C4" s="4"/>
    </row>
    <row r="5" spans="2:4" ht="15.75">
      <c r="B5" s="36"/>
      <c r="C5" s="37"/>
      <c r="D5" s="37"/>
    </row>
    <row r="6" spans="2:4" ht="15.75">
      <c r="B6" s="36"/>
      <c r="C6" s="37"/>
      <c r="D6" s="37"/>
    </row>
    <row r="7" spans="2:4" ht="8.25" customHeight="1">
      <c r="B7" s="36"/>
      <c r="C7" s="37"/>
      <c r="D7" s="37"/>
    </row>
    <row r="8" spans="2:3" ht="19.5" customHeight="1">
      <c r="B8" s="3" t="s">
        <v>51</v>
      </c>
      <c r="C8" s="3"/>
    </row>
    <row r="9" spans="2:4" ht="15.75">
      <c r="B9" s="3" t="s">
        <v>21</v>
      </c>
      <c r="C9" s="3"/>
      <c r="D9" s="3"/>
    </row>
    <row r="10" spans="2:4" ht="15.75">
      <c r="B10" s="3" t="s">
        <v>33</v>
      </c>
      <c r="C10" s="3"/>
      <c r="D10" s="3"/>
    </row>
    <row r="11" spans="2:4" ht="15.75">
      <c r="B11" s="3"/>
      <c r="C11" s="3"/>
      <c r="D11" s="3"/>
    </row>
    <row r="12" spans="2:4" ht="15.75">
      <c r="B12" s="3" t="s">
        <v>47</v>
      </c>
      <c r="C12" s="3"/>
      <c r="D12" s="3"/>
    </row>
    <row r="13" spans="2:4" ht="15.75">
      <c r="B13" s="3" t="s">
        <v>48</v>
      </c>
      <c r="C13" s="3"/>
      <c r="D13" s="3"/>
    </row>
    <row r="14" spans="2:5" ht="13.5" customHeight="1">
      <c r="B14" s="3"/>
      <c r="C14" s="3"/>
      <c r="D14" s="3"/>
      <c r="E14" s="3"/>
    </row>
    <row r="15" spans="2:4" ht="15.75">
      <c r="B15" s="12" t="s">
        <v>23</v>
      </c>
      <c r="C15" s="12" t="s">
        <v>43</v>
      </c>
      <c r="D15" s="12" t="s">
        <v>42</v>
      </c>
    </row>
    <row r="16" spans="2:4" ht="16.5" customHeight="1">
      <c r="B16" s="30" t="s">
        <v>39</v>
      </c>
      <c r="C16" s="31">
        <v>12012</v>
      </c>
      <c r="D16" s="26" t="e">
        <f>VLOOKUP(B2,base!A10:O40,2)</f>
        <v>#N/A</v>
      </c>
    </row>
    <row r="17" spans="2:4" ht="16.5" customHeight="1">
      <c r="B17" s="30" t="s">
        <v>40</v>
      </c>
      <c r="C17" s="31">
        <v>12011</v>
      </c>
      <c r="D17" s="26" t="e">
        <f>VLOOKUP(B2,base!A10:O40,3)</f>
        <v>#N/A</v>
      </c>
    </row>
    <row r="18" spans="2:10" ht="16.5" customHeight="1">
      <c r="B18" s="30" t="s">
        <v>4</v>
      </c>
      <c r="C18" s="31">
        <v>12021</v>
      </c>
      <c r="D18" s="27" t="e">
        <f>VLOOKUP(B2,base!A10:O40,4)</f>
        <v>#N/A</v>
      </c>
      <c r="E18" s="1" t="s">
        <v>32</v>
      </c>
      <c r="H18" s="21"/>
      <c r="I18" s="21"/>
      <c r="J18" s="21"/>
    </row>
    <row r="19" spans="2:11" ht="16.5" customHeight="1">
      <c r="B19" s="30" t="s">
        <v>5</v>
      </c>
      <c r="C19" s="31">
        <v>12021</v>
      </c>
      <c r="D19" s="27" t="e">
        <f>VLOOKUP(B2,base!A10:O40,5)</f>
        <v>#N/A</v>
      </c>
      <c r="F19" s="22"/>
      <c r="G19" s="22"/>
      <c r="H19" s="22"/>
      <c r="I19" s="22"/>
      <c r="J19" s="22"/>
      <c r="K19" s="22"/>
    </row>
    <row r="20" spans="2:11" ht="16.5" customHeight="1">
      <c r="B20" s="30" t="s">
        <v>6</v>
      </c>
      <c r="C20" s="31">
        <v>12021</v>
      </c>
      <c r="D20" s="26" t="e">
        <f>VLOOKUP(B2,base!A10:O40,6)</f>
        <v>#N/A</v>
      </c>
      <c r="F20" s="22"/>
      <c r="G20" s="22"/>
      <c r="H20" s="22"/>
      <c r="I20" s="22"/>
      <c r="J20" s="22"/>
      <c r="K20" s="22"/>
    </row>
    <row r="21" spans="2:11" ht="16.5" customHeight="1">
      <c r="B21" s="30" t="s">
        <v>7</v>
      </c>
      <c r="C21" s="31">
        <v>43132</v>
      </c>
      <c r="D21" s="26" t="e">
        <f>VLOOKUP(B2,base!A10:O40,7)</f>
        <v>#N/A</v>
      </c>
      <c r="F21" s="22"/>
      <c r="G21" s="22"/>
      <c r="H21" s="22"/>
      <c r="I21" s="22"/>
      <c r="J21" s="22"/>
      <c r="K21" s="22"/>
    </row>
    <row r="22" spans="2:11" ht="16.5" customHeight="1">
      <c r="B22" s="30" t="s">
        <v>41</v>
      </c>
      <c r="C22" s="31">
        <v>43132</v>
      </c>
      <c r="D22" s="26" t="e">
        <f>VLOOKUP(B2,base!A10:O40,8)</f>
        <v>#N/A</v>
      </c>
      <c r="F22" s="23"/>
      <c r="G22" s="23"/>
      <c r="H22" s="23"/>
      <c r="I22" s="23"/>
      <c r="J22" s="23"/>
      <c r="K22" s="23"/>
    </row>
    <row r="23" spans="2:11" ht="16.5" customHeight="1">
      <c r="B23" s="30" t="s">
        <v>8</v>
      </c>
      <c r="C23" s="31">
        <v>43132</v>
      </c>
      <c r="D23" s="27" t="e">
        <f>VLOOKUP(B2,base!A10:O40,9)</f>
        <v>#N/A</v>
      </c>
      <c r="F23" s="24"/>
      <c r="H23" s="18"/>
      <c r="I23" s="18"/>
      <c r="J23" s="18"/>
      <c r="K23" s="18"/>
    </row>
    <row r="24" spans="2:11" ht="16.5" customHeight="1">
      <c r="B24" s="30" t="s">
        <v>44</v>
      </c>
      <c r="C24" s="31">
        <v>43132</v>
      </c>
      <c r="D24" s="27" t="e">
        <f>VLOOKUP(B2,base!A10:O40,10)</f>
        <v>#N/A</v>
      </c>
      <c r="H24" s="18"/>
      <c r="I24" s="18"/>
      <c r="J24" s="18"/>
      <c r="K24" s="18"/>
    </row>
    <row r="25" spans="2:11" ht="16.5" customHeight="1">
      <c r="B25" s="30" t="s">
        <v>9</v>
      </c>
      <c r="C25" s="31">
        <v>43132</v>
      </c>
      <c r="D25" s="26" t="e">
        <f>VLOOKUP(B2,base!A10:O40,11)</f>
        <v>#N/A</v>
      </c>
      <c r="F25" s="24"/>
      <c r="H25" s="18"/>
      <c r="I25" s="18"/>
      <c r="J25" s="18"/>
      <c r="K25" s="18"/>
    </row>
    <row r="26" spans="2:11" ht="16.5" customHeight="1">
      <c r="B26" s="30" t="s">
        <v>10</v>
      </c>
      <c r="C26" s="31">
        <v>43132</v>
      </c>
      <c r="D26" s="27" t="e">
        <f>VLOOKUP(B2,base!A10:O40,12)</f>
        <v>#N/A</v>
      </c>
      <c r="H26" s="18"/>
      <c r="I26" s="18"/>
      <c r="J26" s="18"/>
      <c r="K26" s="18"/>
    </row>
    <row r="27" spans="2:11" ht="16.5" customHeight="1">
      <c r="B27" s="30" t="s">
        <v>11</v>
      </c>
      <c r="C27" s="31">
        <v>43132</v>
      </c>
      <c r="D27" s="26" t="e">
        <f>VLOOKUP(B2,base!A10:O40,13)</f>
        <v>#N/A</v>
      </c>
      <c r="H27" s="18"/>
      <c r="I27" s="18"/>
      <c r="J27" s="18"/>
      <c r="K27" s="18"/>
    </row>
    <row r="28" spans="2:11" ht="16.5" customHeight="1">
      <c r="B28" s="30" t="s">
        <v>12</v>
      </c>
      <c r="C28" s="31">
        <v>43132</v>
      </c>
      <c r="D28" s="26" t="e">
        <f>VLOOKUP(B2,base!A10:O40,14)</f>
        <v>#N/A</v>
      </c>
      <c r="H28" s="18"/>
      <c r="I28" s="18"/>
      <c r="J28" s="18"/>
      <c r="K28" s="18"/>
    </row>
    <row r="29" spans="2:11" ht="16.5" customHeight="1">
      <c r="B29" s="32" t="s">
        <v>25</v>
      </c>
      <c r="C29" s="32"/>
      <c r="D29" s="32"/>
      <c r="H29" s="18"/>
      <c r="I29" s="18"/>
      <c r="J29" s="18"/>
      <c r="K29" s="18"/>
    </row>
    <row r="30" ht="15" customHeight="1">
      <c r="G30" s="18" t="s">
        <v>32</v>
      </c>
    </row>
    <row r="31" spans="2:4" ht="15" customHeight="1">
      <c r="B31" s="3"/>
      <c r="C31" s="3"/>
      <c r="D31" s="14"/>
    </row>
    <row r="32" spans="2:4" ht="14.25" customHeight="1">
      <c r="B32" s="3" t="s">
        <v>26</v>
      </c>
      <c r="C32" s="3"/>
      <c r="D32" s="15" t="e">
        <f>D16</f>
        <v>#N/A</v>
      </c>
    </row>
    <row r="33" spans="2:4" ht="12.75" customHeight="1" hidden="1">
      <c r="B33" s="3" t="s">
        <v>27</v>
      </c>
      <c r="C33" s="3"/>
      <c r="D33" s="15" t="e">
        <f>D17</f>
        <v>#N/A</v>
      </c>
    </row>
    <row r="34" spans="2:4" ht="15" customHeight="1">
      <c r="B34" s="3" t="s">
        <v>45</v>
      </c>
      <c r="C34" s="3"/>
      <c r="D34" s="15" t="e">
        <f>SUM(D18:D28)</f>
        <v>#N/A</v>
      </c>
    </row>
    <row r="35" spans="2:4" ht="15" customHeight="1">
      <c r="B35" s="3" t="s">
        <v>28</v>
      </c>
      <c r="C35" s="3"/>
      <c r="D35" s="33" t="e">
        <f>SUM(D32:D34)</f>
        <v>#N/A</v>
      </c>
    </row>
    <row r="36" spans="2:4" ht="15" customHeight="1">
      <c r="B36" s="3" t="s">
        <v>29</v>
      </c>
      <c r="C36" s="3"/>
      <c r="D36" s="34">
        <f>base!O40</f>
        <v>0</v>
      </c>
    </row>
    <row r="37" spans="2:4" ht="15" customHeight="1" thickBot="1">
      <c r="B37" s="3" t="s">
        <v>30</v>
      </c>
      <c r="C37" s="3"/>
      <c r="D37" s="15" t="e">
        <f>D36+D35</f>
        <v>#N/A</v>
      </c>
    </row>
    <row r="38" spans="2:5" ht="27" customHeight="1" thickTop="1">
      <c r="B38" s="3"/>
      <c r="C38" s="3"/>
      <c r="D38" s="35"/>
      <c r="E38" s="25"/>
    </row>
    <row r="39" spans="2:4" ht="12" customHeight="1">
      <c r="B39" s="59"/>
      <c r="C39" s="59"/>
      <c r="D39" s="59"/>
    </row>
    <row r="40" spans="2:4" ht="12.75" customHeight="1">
      <c r="B40" s="59" t="s">
        <v>38</v>
      </c>
      <c r="C40" s="59"/>
      <c r="D40" s="59"/>
    </row>
    <row r="41" spans="2:4" ht="15" customHeight="1">
      <c r="B41" s="59" t="s">
        <v>46</v>
      </c>
      <c r="C41" s="59"/>
      <c r="D41" s="59"/>
    </row>
    <row r="42" spans="2:4" ht="3.75" customHeight="1">
      <c r="B42" s="16"/>
      <c r="C42" s="16"/>
      <c r="D42" s="16"/>
    </row>
    <row r="43" spans="2:4" ht="3" customHeight="1">
      <c r="B43" s="3"/>
      <c r="C43" s="3"/>
      <c r="D43" s="3"/>
    </row>
    <row r="44" spans="2:4" ht="15" customHeight="1">
      <c r="B44" s="59" t="s">
        <v>34</v>
      </c>
      <c r="C44" s="59"/>
      <c r="D44" s="59"/>
    </row>
    <row r="45" ht="15" customHeight="1"/>
    <row r="46" spans="2:4" ht="15" customHeight="1">
      <c r="B46" s="59"/>
      <c r="C46" s="59"/>
      <c r="D46" s="59"/>
    </row>
    <row r="47" spans="2:4" ht="15" customHeight="1">
      <c r="B47" s="59"/>
      <c r="C47" s="59"/>
      <c r="D47" s="59"/>
    </row>
    <row r="48" ht="15" customHeight="1"/>
    <row r="49" spans="2:4" ht="15" customHeight="1">
      <c r="B49" s="3"/>
      <c r="C49" s="3"/>
      <c r="D49" s="3"/>
    </row>
    <row r="50" ht="15" customHeight="1"/>
    <row r="51" ht="15" customHeight="1"/>
  </sheetData>
  <sheetProtection/>
  <mergeCells count="6">
    <mergeCell ref="B39:D39"/>
    <mergeCell ref="B40:D40"/>
    <mergeCell ref="B41:D41"/>
    <mergeCell ref="B44:D44"/>
    <mergeCell ref="B46:D46"/>
    <mergeCell ref="B47:D47"/>
  </mergeCells>
  <printOptions/>
  <pageMargins left="0.2298611111111111" right="0.3798611111111111" top="0.39375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tramites tc. catastrales</cp:lastModifiedBy>
  <cp:lastPrinted>2016-04-15T16:56:29Z</cp:lastPrinted>
  <dcterms:created xsi:type="dcterms:W3CDTF">2010-08-18T19:09:56Z</dcterms:created>
  <dcterms:modified xsi:type="dcterms:W3CDTF">2016-04-15T16:57:54Z</dcterms:modified>
  <cp:category/>
  <cp:version/>
  <cp:contentType/>
  <cp:contentStatus/>
</cp:coreProperties>
</file>